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35" yWindow="420" windowWidth="19275" windowHeight="8010" tabRatio="872" firstSheet="5" activeTab="5"/>
  </bookViews>
  <sheets>
    <sheet name="фитинги" sheetId="3" state="hidden" r:id="rId1"/>
    <sheet name="коэффшерох" sheetId="4" state="hidden" r:id="rId2"/>
    <sheet name="диафрагма" sheetId="5" state="hidden" r:id="rId3"/>
    <sheet name="плотность" sheetId="7" state="hidden" r:id="rId4"/>
    <sheet name="Vм_с" sheetId="18" state="hidden" r:id="rId5"/>
    <sheet name="Kгс" sheetId="2" r:id="rId6"/>
  </sheets>
  <calcPr calcId="145621"/>
</workbook>
</file>

<file path=xl/calcChain.xml><?xml version="1.0" encoding="utf-8"?>
<calcChain xmlns="http://schemas.openxmlformats.org/spreadsheetml/2006/main">
  <c r="B26" i="2" l="1"/>
  <c r="B34" i="2"/>
  <c r="B36" i="2"/>
  <c r="I4" i="7"/>
  <c r="B19" i="2" l="1"/>
  <c r="B31" i="2"/>
  <c r="B28" i="2" l="1"/>
  <c r="B30" i="2"/>
  <c r="F13" i="5"/>
  <c r="F14" i="5"/>
  <c r="F15" i="5"/>
  <c r="F16" i="5"/>
  <c r="F17" i="5"/>
  <c r="F18" i="5"/>
  <c r="F19" i="5"/>
  <c r="F20" i="5"/>
  <c r="F21" i="5"/>
  <c r="F22" i="5"/>
  <c r="F23" i="5"/>
  <c r="B22" i="2"/>
  <c r="B8" i="2"/>
  <c r="B21" i="2"/>
  <c r="B37" i="2"/>
  <c r="B38" i="2"/>
  <c r="B32" i="2"/>
  <c r="B12" i="2"/>
  <c r="B13" i="2"/>
  <c r="B35" i="2"/>
  <c r="B29" i="2"/>
  <c r="B27" i="2"/>
  <c r="B16" i="2"/>
  <c r="B6" i="2"/>
  <c r="B24" i="2"/>
  <c r="B18" i="2"/>
  <c r="B20" i="2"/>
  <c r="B23" i="2"/>
  <c r="B15" i="2"/>
  <c r="B17" i="2"/>
  <c r="B25" i="2"/>
  <c r="B33" i="2"/>
</calcChain>
</file>

<file path=xl/sharedStrings.xml><?xml version="1.0" encoding="utf-8"?>
<sst xmlns="http://schemas.openxmlformats.org/spreadsheetml/2006/main" count="159" uniqueCount="152">
  <si>
    <t>Vм/с</t>
  </si>
  <si>
    <t>Таблица гидравлических сопротивлений</t>
  </si>
  <si>
    <t>Задвижка</t>
  </si>
  <si>
    <t>Затвор</t>
  </si>
  <si>
    <t>Фланец</t>
  </si>
  <si>
    <t>Переход</t>
  </si>
  <si>
    <t>Отвод</t>
  </si>
  <si>
    <t>Клапан</t>
  </si>
  <si>
    <t>ОК</t>
  </si>
  <si>
    <t>Кран</t>
  </si>
  <si>
    <t>Американка</t>
  </si>
  <si>
    <t>Удельное сопротивление трубы</t>
  </si>
  <si>
    <t>Расходомер</t>
  </si>
  <si>
    <t>Грязевик</t>
  </si>
  <si>
    <t>Гребенка</t>
  </si>
  <si>
    <t>Фильтр</t>
  </si>
  <si>
    <t>ШК</t>
  </si>
  <si>
    <t>ШКб</t>
  </si>
  <si>
    <t>ЗА</t>
  </si>
  <si>
    <t>ОКп</t>
  </si>
  <si>
    <t>формула</t>
  </si>
  <si>
    <t>dP=Км*V*V/2g</t>
  </si>
  <si>
    <t>dP=(L/D)*Кл*V*V/2g</t>
  </si>
  <si>
    <t>Крестовина</t>
  </si>
  <si>
    <t>по Мурину, на проход</t>
  </si>
  <si>
    <t>по Мурину, на проход- 1,0, для ответвления - 1,5</t>
  </si>
  <si>
    <t>(баланс кран)</t>
  </si>
  <si>
    <t>Примеч</t>
  </si>
  <si>
    <t>Дисковый поворотный</t>
  </si>
  <si>
    <t>седельный</t>
  </si>
  <si>
    <t>цельно-тянутые,новые</t>
  </si>
  <si>
    <t>0,3-0,5</t>
  </si>
  <si>
    <t>0,3-1</t>
  </si>
  <si>
    <t>1,5-5</t>
  </si>
  <si>
    <t>1,0-2,0</t>
  </si>
  <si>
    <t>РЕХ</t>
  </si>
  <si>
    <t>медь</t>
  </si>
  <si>
    <t>оцинк</t>
  </si>
  <si>
    <t>сварные,старые</t>
  </si>
  <si>
    <t>сварные,новые</t>
  </si>
  <si>
    <t>по методичке ТА</t>
  </si>
  <si>
    <t>крестовина</t>
  </si>
  <si>
    <t>ОтводПлавн</t>
  </si>
  <si>
    <t>тройник проход</t>
  </si>
  <si>
    <t>тройник ответвл</t>
  </si>
  <si>
    <t>?</t>
  </si>
  <si>
    <t xml:space="preserve">Стальные трубы новые </t>
  </si>
  <si>
    <t xml:space="preserve"> Медные трубы </t>
  </si>
  <si>
    <t xml:space="preserve"> Полипропиленовые трубы </t>
  </si>
  <si>
    <t xml:space="preserve"> 0,003-0,005</t>
  </si>
  <si>
    <t xml:space="preserve"> 999.9 </t>
  </si>
  <si>
    <t xml:space="preserve"> 1.789</t>
  </si>
  <si>
    <t xml:space="preserve"> 999.7 </t>
  </si>
  <si>
    <t xml:space="preserve"> 1.306</t>
  </si>
  <si>
    <t xml:space="preserve"> 998.2 </t>
  </si>
  <si>
    <t xml:space="preserve"> 1.006</t>
  </si>
  <si>
    <t xml:space="preserve"> 995.7 </t>
  </si>
  <si>
    <t xml:space="preserve"> 0.805</t>
  </si>
  <si>
    <t xml:space="preserve"> 992.2 </t>
  </si>
  <si>
    <t xml:space="preserve"> 0.659</t>
  </si>
  <si>
    <t xml:space="preserve"> 988.1 </t>
  </si>
  <si>
    <t xml:space="preserve"> 0.556</t>
  </si>
  <si>
    <t xml:space="preserve"> 983.1 </t>
  </si>
  <si>
    <t xml:space="preserve"> 0.478</t>
  </si>
  <si>
    <t xml:space="preserve"> 0.415</t>
  </si>
  <si>
    <t xml:space="preserve"> 971.8 </t>
  </si>
  <si>
    <t xml:space="preserve"> 0.365</t>
  </si>
  <si>
    <t xml:space="preserve"> 0.326</t>
  </si>
  <si>
    <t xml:space="preserve"> 958.4 </t>
  </si>
  <si>
    <t xml:space="preserve"> 0.295 </t>
  </si>
  <si>
    <t>оС</t>
  </si>
  <si>
    <t>p,кг/м3</t>
  </si>
  <si>
    <t>м2/с</t>
  </si>
  <si>
    <t>плотн</t>
  </si>
  <si>
    <t>вязк</t>
  </si>
  <si>
    <t>размер трубы</t>
  </si>
  <si>
    <t>уголок 90°</t>
  </si>
  <si>
    <t>тройник</t>
  </si>
  <si>
    <t>муфта</t>
  </si>
  <si>
    <t>прямая</t>
  </si>
  <si>
    <t>водо-</t>
  </si>
  <si>
    <t>розетка</t>
  </si>
  <si>
    <t>значение ζ</t>
  </si>
  <si>
    <t>16 х 2,2</t>
  </si>
  <si>
    <t>16 х 2,0</t>
  </si>
  <si>
    <t>20 х 2,8</t>
  </si>
  <si>
    <t>20 х 2,0</t>
  </si>
  <si>
    <t>25 х 3,5</t>
  </si>
  <si>
    <t>25 х 2,3</t>
  </si>
  <si>
    <t>32 х 4,4</t>
  </si>
  <si>
    <t>32 х 3,0</t>
  </si>
  <si>
    <t>40 х 3,7</t>
  </si>
  <si>
    <t>50 х 4,6</t>
  </si>
  <si>
    <t>63 х 5,8</t>
  </si>
  <si>
    <t>Группа</t>
  </si>
  <si>
    <t>Материалы, вид и состояние трубы</t>
  </si>
  <si>
    <r>
      <t>∆</t>
    </r>
    <r>
      <rPr>
        <sz val="10"/>
        <color theme="1"/>
        <rFont val="Verdana"/>
        <family val="2"/>
        <charset val="204"/>
      </rPr>
      <t>*10</t>
    </r>
    <r>
      <rPr>
        <vertAlign val="superscript"/>
        <sz val="10"/>
        <color theme="1"/>
        <rFont val="Verdana"/>
        <family val="2"/>
        <charset val="204"/>
      </rPr>
      <t>-2</t>
    </r>
    <r>
      <rPr>
        <sz val="10"/>
        <color theme="1"/>
        <rFont val="Verdana"/>
        <family val="2"/>
        <charset val="204"/>
      </rPr>
      <t>, мм</t>
    </r>
  </si>
  <si>
    <t>1. Давленые или тянутые трубы</t>
  </si>
  <si>
    <t>Давленые или тянутые трубы (стеклянные, свинцовые, латунные, медные, цинковые, оловянные, алюминиевые, никелированные и пр.)</t>
  </si>
  <si>
    <t>2. Стальные трубы</t>
  </si>
  <si>
    <t>Бесшовные стальные трубы высшего качества изготовления</t>
  </si>
  <si>
    <t>Новые и чистые стальные трубы</t>
  </si>
  <si>
    <t>Стальные трубы, не подверженные коррозии</t>
  </si>
  <si>
    <t>Стальные трубы, подверженные коррозии</t>
  </si>
  <si>
    <t>Стальные трубы сильно заржавевшие</t>
  </si>
  <si>
    <t>Очищенные стальные трубы</t>
  </si>
  <si>
    <t>3. Чугунные трубы</t>
  </si>
  <si>
    <t>Новые черные чугунные трубы</t>
  </si>
  <si>
    <t>Обыкновенные водопроводные чугунные трубы, бывшие в употреблении</t>
  </si>
  <si>
    <t>Старые заржавленные чугунные трубы</t>
  </si>
  <si>
    <t>Очень старые, шероховатые, заржавленные чугунные трубы с отложениями</t>
  </si>
  <si>
    <t>4. Бетонные, каменные и асбоцементные трубы</t>
  </si>
  <si>
    <t>Новые асбоцементные трубы</t>
  </si>
  <si>
    <t>Очень тщательно изготовленные трубы из чистого цемента</t>
  </si>
  <si>
    <t>Обыкновенные чистые бетонные трубы</t>
  </si>
  <si>
    <t>Коэффициент сопротивления диафрагмы</t>
  </si>
  <si>
    <t xml:space="preserve">Таблица 6 </t>
  </si>
  <si>
    <r>
      <t>S</t>
    </r>
    <r>
      <rPr>
        <vertAlign val="sub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>/S</t>
    </r>
    <r>
      <rPr>
        <vertAlign val="subscript"/>
        <sz val="10"/>
        <color theme="1"/>
        <rFont val="Verdana"/>
        <family val="2"/>
        <charset val="204"/>
      </rPr>
      <t>1</t>
    </r>
  </si>
  <si>
    <t>z</t>
  </si>
  <si>
    <t>0,2-0,4</t>
  </si>
  <si>
    <t>1-2,0</t>
  </si>
  <si>
    <t>Вентиль</t>
  </si>
  <si>
    <t>Насос</t>
  </si>
  <si>
    <t>по Мурину коэфгидр сопрот - 0,2 На гладкие новые, стальные трубы</t>
  </si>
  <si>
    <t>S2/S1</t>
  </si>
  <si>
    <t>K=</t>
  </si>
  <si>
    <t>S=</t>
  </si>
  <si>
    <t>Т/О</t>
  </si>
  <si>
    <t>поФорм-ле</t>
  </si>
  <si>
    <t>Табл</t>
  </si>
  <si>
    <t>Вибровставка</t>
  </si>
  <si>
    <t>Гидрострелка</t>
  </si>
  <si>
    <t>ПолуОтвод</t>
  </si>
  <si>
    <t>Температура, С</t>
  </si>
  <si>
    <t>Плотность, кг/куб.м</t>
  </si>
  <si>
    <t>Т/Оэ</t>
  </si>
  <si>
    <t>ВЭ</t>
  </si>
  <si>
    <t>Бойлер</t>
  </si>
  <si>
    <t>ДКВР</t>
  </si>
  <si>
    <t>Формула</t>
  </si>
  <si>
    <t>tоС,пример</t>
  </si>
  <si>
    <t>ТройникП</t>
  </si>
  <si>
    <t>ТройникО</t>
  </si>
  <si>
    <t>ТройникВ</t>
  </si>
  <si>
    <t>Отвод2</t>
  </si>
  <si>
    <t>второй Отвод в другой плоскости, расст.&lt;3Д</t>
  </si>
  <si>
    <t>М</t>
  </si>
  <si>
    <t>Ду</t>
  </si>
  <si>
    <t>Рекомендуемая скорость воды в трубах</t>
  </si>
  <si>
    <t>КВ-Г-14</t>
  </si>
  <si>
    <t>Мех-до1</t>
  </si>
  <si>
    <t>Э/М-0,5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</si>
</sst>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sz val="10"/>
      <color theme="1"/>
      <name val="Symbol"/>
      <family val="1"/>
      <charset val="2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vertAlign val="subscript"/>
      <sz val="10"/>
      <color theme="1"/>
      <name val="Verdan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sz val="10"/>
      <color indexed="12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2" borderId="1" xfId="0" applyFill="1" applyBorder="1"/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4" xfId="0" applyFont="1" applyBorder="1" applyAlignment="1">
      <alignment vertical="top" wrapText="1"/>
    </xf>
    <xf numFmtId="2" fontId="0" fillId="0" borderId="0" xfId="0" applyNumberFormat="1"/>
    <xf numFmtId="0" fontId="10" fillId="5" borderId="2" xfId="0" applyFont="1" applyFill="1" applyBorder="1" applyAlignment="1">
      <alignment horizontal="center" vertical="center" wrapText="1"/>
    </xf>
    <xf numFmtId="1" fontId="11" fillId="6" borderId="8" xfId="0" applyNumberFormat="1" applyFont="1" applyFill="1" applyBorder="1" applyAlignment="1">
      <alignment horizontal="center"/>
    </xf>
    <xf numFmtId="1" fontId="11" fillId="6" borderId="8" xfId="0" applyNumberFormat="1" applyFont="1" applyFill="1" applyBorder="1"/>
    <xf numFmtId="1" fontId="11" fillId="6" borderId="9" xfId="0" applyNumberFormat="1" applyFont="1" applyFill="1" applyBorder="1" applyAlignment="1">
      <alignment horizontal="center"/>
    </xf>
    <xf numFmtId="1" fontId="11" fillId="6" borderId="9" xfId="0" applyNumberFormat="1" applyFont="1" applyFill="1" applyBorder="1"/>
    <xf numFmtId="1" fontId="11" fillId="6" borderId="10" xfId="0" applyNumberFormat="1" applyFont="1" applyFill="1" applyBorder="1" applyAlignment="1">
      <alignment horizontal="center"/>
    </xf>
    <xf numFmtId="1" fontId="11" fillId="6" borderId="10" xfId="0" applyNumberFormat="1" applyFont="1" applyFill="1" applyBorder="1"/>
    <xf numFmtId="0" fontId="1" fillId="0" borderId="0" xfId="0" applyFont="1"/>
    <xf numFmtId="0" fontId="9" fillId="0" borderId="0" xfId="0" applyFont="1"/>
    <xf numFmtId="0" fontId="2" fillId="3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9F4F7"/>
      <color rgb="FFFF00FF"/>
      <color rgb="FFAAF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диафрагма!$D$13:$D$23</c:f>
              <c:numCache>
                <c:formatCode>General</c:formatCode>
                <c:ptCount val="11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диафрагма!$E$13:$E$23</c:f>
              <c:numCache>
                <c:formatCode>General</c:formatCode>
                <c:ptCount val="11"/>
                <c:pt idx="0">
                  <c:v>1070</c:v>
                </c:pt>
                <c:pt idx="1">
                  <c:v>245</c:v>
                </c:pt>
                <c:pt idx="2">
                  <c:v>51</c:v>
                </c:pt>
                <c:pt idx="3">
                  <c:v>18.399999999999999</c:v>
                </c:pt>
                <c:pt idx="4">
                  <c:v>8.1999999999999993</c:v>
                </c:pt>
                <c:pt idx="5">
                  <c:v>4</c:v>
                </c:pt>
                <c:pt idx="6">
                  <c:v>2</c:v>
                </c:pt>
                <c:pt idx="7">
                  <c:v>0.97</c:v>
                </c:pt>
                <c:pt idx="8">
                  <c:v>0.41</c:v>
                </c:pt>
                <c:pt idx="9">
                  <c:v>0.13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диафрагма!$F$13:$F$23</c:f>
              <c:numCache>
                <c:formatCode>General</c:formatCode>
                <c:ptCount val="11"/>
                <c:pt idx="0">
                  <c:v>1072.1868984463354</c:v>
                </c:pt>
                <c:pt idx="1">
                  <c:v>221.00531494701036</c:v>
                </c:pt>
                <c:pt idx="2">
                  <c:v>42.024844481535673</c:v>
                </c:pt>
                <c:pt idx="3">
                  <c:v>14.782821798342935</c:v>
                </c:pt>
                <c:pt idx="4">
                  <c:v>6.6078796278024434</c:v>
                </c:pt>
                <c:pt idx="5">
                  <c:v>3.3143200358350837</c:v>
                </c:pt>
                <c:pt idx="6">
                  <c:v>1.7480545922450528</c:v>
                </c:pt>
                <c:pt idx="7">
                  <c:v>0.92063459126781266</c:v>
                </c:pt>
                <c:pt idx="8">
                  <c:v>0.45142738266996441</c:v>
                </c:pt>
                <c:pt idx="9">
                  <c:v>0.1720132021233125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3328"/>
        <c:axId val="128484864"/>
      </c:lineChart>
      <c:catAx>
        <c:axId val="12848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8484864"/>
        <c:crosses val="autoZero"/>
        <c:auto val="1"/>
        <c:lblAlgn val="ctr"/>
        <c:lblOffset val="100"/>
        <c:noMultiLvlLbl val="0"/>
      </c:catAx>
      <c:valAx>
        <c:axId val="12848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48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0</xdr:rowOff>
    </xdr:from>
    <xdr:to>
      <xdr:col>14</xdr:col>
      <xdr:colOff>514350</xdr:colOff>
      <xdr:row>23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K19"/>
  <sheetViews>
    <sheetView topLeftCell="C1" workbookViewId="0">
      <selection activeCell="J26" sqref="J26"/>
    </sheetView>
  </sheetViews>
  <sheetFormatPr defaultRowHeight="15" x14ac:dyDescent="0.25"/>
  <sheetData>
    <row r="6" spans="4:11" ht="15" customHeight="1" x14ac:dyDescent="0.25">
      <c r="D6" s="29" t="s">
        <v>75</v>
      </c>
      <c r="E6" s="29" t="s">
        <v>76</v>
      </c>
      <c r="F6" s="29" t="s">
        <v>77</v>
      </c>
      <c r="G6" s="29" t="s">
        <v>77</v>
      </c>
      <c r="H6" s="29" t="s">
        <v>77</v>
      </c>
      <c r="I6" s="29" t="s">
        <v>77</v>
      </c>
      <c r="J6" s="4" t="s">
        <v>78</v>
      </c>
      <c r="K6" s="4" t="s">
        <v>80</v>
      </c>
    </row>
    <row r="7" spans="4:11" x14ac:dyDescent="0.25">
      <c r="D7" s="29"/>
      <c r="E7" s="29"/>
      <c r="F7" s="29"/>
      <c r="G7" s="29"/>
      <c r="H7" s="29"/>
      <c r="I7" s="29"/>
      <c r="J7" s="4" t="s">
        <v>79</v>
      </c>
      <c r="K7" s="4" t="s">
        <v>81</v>
      </c>
    </row>
    <row r="8" spans="4:11" ht="30" x14ac:dyDescent="0.25">
      <c r="D8" s="4" t="s">
        <v>82</v>
      </c>
      <c r="E8" s="5">
        <v>2</v>
      </c>
      <c r="F8" s="5">
        <v>1.8</v>
      </c>
      <c r="G8" s="5">
        <v>1.6</v>
      </c>
      <c r="H8" s="5">
        <v>3</v>
      </c>
      <c r="I8" s="5">
        <v>4</v>
      </c>
      <c r="J8" s="5">
        <v>0.5</v>
      </c>
      <c r="K8" s="5">
        <v>2</v>
      </c>
    </row>
    <row r="9" spans="4:11" x14ac:dyDescent="0.25">
      <c r="D9" s="6" t="s">
        <v>83</v>
      </c>
      <c r="E9" s="7">
        <v>0.7</v>
      </c>
      <c r="F9" s="7">
        <v>0.65</v>
      </c>
      <c r="G9" s="7">
        <v>0.55000000000000004</v>
      </c>
      <c r="H9" s="7">
        <v>1.3</v>
      </c>
      <c r="I9" s="7">
        <v>1.7</v>
      </c>
      <c r="J9" s="7">
        <v>0.3</v>
      </c>
      <c r="K9" s="7">
        <v>0.7</v>
      </c>
    </row>
    <row r="10" spans="4:11" x14ac:dyDescent="0.25">
      <c r="D10" s="6" t="s">
        <v>84</v>
      </c>
      <c r="E10" s="7">
        <v>0.8</v>
      </c>
      <c r="F10" s="7">
        <v>0.7</v>
      </c>
      <c r="G10" s="7">
        <v>0.6</v>
      </c>
      <c r="H10" s="7">
        <v>1.4</v>
      </c>
      <c r="I10" s="7">
        <v>1.8</v>
      </c>
      <c r="J10" s="7">
        <v>0.35</v>
      </c>
      <c r="K10" s="7">
        <v>0.8</v>
      </c>
    </row>
    <row r="11" spans="4:11" x14ac:dyDescent="0.25">
      <c r="D11" s="6" t="s">
        <v>85</v>
      </c>
      <c r="E11" s="7">
        <v>1.1000000000000001</v>
      </c>
      <c r="F11" s="7">
        <v>1</v>
      </c>
      <c r="G11" s="7">
        <v>0.9</v>
      </c>
      <c r="H11" s="7">
        <v>1.7</v>
      </c>
      <c r="I11" s="7">
        <v>2.2000000000000002</v>
      </c>
      <c r="J11" s="7">
        <v>0.45</v>
      </c>
      <c r="K11" s="7">
        <v>1.1000000000000001</v>
      </c>
    </row>
    <row r="12" spans="4:11" x14ac:dyDescent="0.25">
      <c r="D12" s="6" t="s">
        <v>86</v>
      </c>
      <c r="E12" s="7">
        <v>1.3</v>
      </c>
      <c r="F12" s="7">
        <v>1.1499999999999999</v>
      </c>
      <c r="G12" s="7">
        <v>1</v>
      </c>
      <c r="H12" s="7">
        <v>1.9</v>
      </c>
      <c r="I12" s="7">
        <v>2.7</v>
      </c>
      <c r="J12" s="7">
        <v>0.5</v>
      </c>
      <c r="K12" s="7">
        <v>1.3</v>
      </c>
    </row>
    <row r="13" spans="4:11" x14ac:dyDescent="0.25">
      <c r="D13" s="6" t="s">
        <v>87</v>
      </c>
      <c r="E13" s="7">
        <v>1.4</v>
      </c>
      <c r="F13" s="7">
        <v>1.3</v>
      </c>
      <c r="G13" s="7">
        <v>1.1499999999999999</v>
      </c>
      <c r="H13" s="7">
        <v>2.2000000000000002</v>
      </c>
      <c r="I13" s="7">
        <v>3.5</v>
      </c>
      <c r="J13" s="7">
        <v>0.6</v>
      </c>
      <c r="K13" s="7">
        <v>1.4</v>
      </c>
    </row>
    <row r="14" spans="4:11" x14ac:dyDescent="0.25">
      <c r="D14" s="6" t="s">
        <v>88</v>
      </c>
      <c r="E14" s="7">
        <v>1.8</v>
      </c>
      <c r="F14" s="7">
        <v>1.6</v>
      </c>
      <c r="G14" s="7">
        <v>1.4</v>
      </c>
      <c r="H14" s="7">
        <v>2.5</v>
      </c>
      <c r="I14" s="7">
        <v>4.3</v>
      </c>
      <c r="J14" s="7">
        <v>0.65</v>
      </c>
      <c r="K14" s="7">
        <v>1.8</v>
      </c>
    </row>
    <row r="15" spans="4:11" x14ac:dyDescent="0.25">
      <c r="D15" s="6" t="s">
        <v>89</v>
      </c>
      <c r="E15" s="7">
        <v>2.2999999999999998</v>
      </c>
      <c r="F15" s="7">
        <v>2</v>
      </c>
      <c r="G15" s="7">
        <v>1.8</v>
      </c>
      <c r="H15" s="7">
        <v>3.8</v>
      </c>
      <c r="I15" s="7">
        <v>5.8</v>
      </c>
      <c r="J15" s="7">
        <v>0.75</v>
      </c>
      <c r="K15" s="7">
        <v>2.2999999999999998</v>
      </c>
    </row>
    <row r="16" spans="4:11" x14ac:dyDescent="0.25">
      <c r="D16" s="6" t="s">
        <v>90</v>
      </c>
      <c r="E16" s="7">
        <v>2.7</v>
      </c>
      <c r="F16" s="7">
        <v>2.2999999999999998</v>
      </c>
      <c r="G16" s="7">
        <v>2</v>
      </c>
      <c r="H16" s="7">
        <v>4.2</v>
      </c>
      <c r="I16" s="7">
        <v>6.3</v>
      </c>
      <c r="J16" s="7">
        <v>0.85</v>
      </c>
      <c r="K16" s="7">
        <v>2.7</v>
      </c>
    </row>
    <row r="17" spans="4:11" x14ac:dyDescent="0.25">
      <c r="D17" s="6" t="s">
        <v>91</v>
      </c>
      <c r="E17" s="7">
        <v>3</v>
      </c>
      <c r="F17" s="7">
        <v>2.6</v>
      </c>
      <c r="G17" s="7">
        <v>2.2999999999999998</v>
      </c>
      <c r="H17" s="7">
        <v>5</v>
      </c>
      <c r="I17" s="7">
        <v>7.5</v>
      </c>
      <c r="J17" s="7">
        <v>1</v>
      </c>
      <c r="K17" s="7">
        <v>3</v>
      </c>
    </row>
    <row r="18" spans="4:11" ht="51.75" customHeight="1" x14ac:dyDescent="0.25">
      <c r="D18" s="6" t="s">
        <v>92</v>
      </c>
      <c r="E18" s="7">
        <v>4.5999999999999996</v>
      </c>
      <c r="F18" s="7">
        <v>4.2</v>
      </c>
      <c r="G18" s="7">
        <v>3.8</v>
      </c>
      <c r="H18" s="7">
        <v>6.7</v>
      </c>
      <c r="I18" s="7">
        <v>10</v>
      </c>
      <c r="J18" s="7">
        <v>1.3</v>
      </c>
      <c r="K18" s="7">
        <v>4.5999999999999996</v>
      </c>
    </row>
    <row r="19" spans="4:11" x14ac:dyDescent="0.25">
      <c r="D19" s="6" t="s">
        <v>93</v>
      </c>
      <c r="E19" s="7">
        <v>6.4</v>
      </c>
      <c r="F19" s="7">
        <v>5.8</v>
      </c>
      <c r="G19" s="7">
        <v>4.9000000000000004</v>
      </c>
      <c r="H19" s="7">
        <v>9.3000000000000007</v>
      </c>
      <c r="I19" s="7">
        <v>14</v>
      </c>
      <c r="J19" s="7">
        <v>1.9</v>
      </c>
      <c r="K19" s="7">
        <v>6.4</v>
      </c>
    </row>
  </sheetData>
  <mergeCells count="6">
    <mergeCell ref="I6:I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opLeftCell="E1" workbookViewId="0">
      <selection activeCell="E18" sqref="E18"/>
    </sheetView>
  </sheetViews>
  <sheetFormatPr defaultRowHeight="15" x14ac:dyDescent="0.25"/>
  <cols>
    <col min="1" max="1" width="4.28515625" customWidth="1"/>
    <col min="2" max="3" width="9.140625" hidden="1" customWidth="1"/>
    <col min="4" max="4" width="66.42578125" customWidth="1"/>
    <col min="5" max="5" width="53.28515625" customWidth="1"/>
    <col min="6" max="6" width="53.42578125" customWidth="1"/>
  </cols>
  <sheetData>
    <row r="1" spans="4:6" thickBot="1" x14ac:dyDescent="0.35"/>
    <row r="2" spans="4:6" ht="15.75" thickBot="1" x14ac:dyDescent="0.3">
      <c r="D2" s="11" t="s">
        <v>94</v>
      </c>
      <c r="E2" s="12" t="s">
        <v>95</v>
      </c>
      <c r="F2" s="13" t="s">
        <v>96</v>
      </c>
    </row>
    <row r="3" spans="4:6" ht="39" thickBot="1" x14ac:dyDescent="0.3">
      <c r="D3" s="14" t="s">
        <v>97</v>
      </c>
      <c r="E3" s="15" t="s">
        <v>98</v>
      </c>
      <c r="F3" s="15">
        <v>0.1</v>
      </c>
    </row>
    <row r="4" spans="4:6" ht="26.25" thickBot="1" x14ac:dyDescent="0.3">
      <c r="D4" s="30" t="s">
        <v>99</v>
      </c>
      <c r="E4" s="15" t="s">
        <v>100</v>
      </c>
      <c r="F4" s="15">
        <v>1</v>
      </c>
    </row>
    <row r="5" spans="4:6" ht="15.75" thickBot="1" x14ac:dyDescent="0.3">
      <c r="D5" s="31"/>
      <c r="E5" s="15" t="s">
        <v>101</v>
      </c>
      <c r="F5" s="15">
        <v>6</v>
      </c>
    </row>
    <row r="6" spans="4:6" ht="15.75" thickBot="1" x14ac:dyDescent="0.3">
      <c r="D6" s="31"/>
      <c r="E6" s="15" t="s">
        <v>102</v>
      </c>
      <c r="F6" s="15">
        <v>15</v>
      </c>
    </row>
    <row r="7" spans="4:6" ht="15.75" thickBot="1" x14ac:dyDescent="0.3">
      <c r="D7" s="31"/>
      <c r="E7" s="15" t="s">
        <v>103</v>
      </c>
      <c r="F7" s="15">
        <v>20</v>
      </c>
    </row>
    <row r="8" spans="4:6" ht="15.75" thickBot="1" x14ac:dyDescent="0.3">
      <c r="D8" s="31"/>
      <c r="E8" s="15" t="s">
        <v>104</v>
      </c>
      <c r="F8" s="15">
        <v>200</v>
      </c>
    </row>
    <row r="9" spans="4:6" ht="15.75" thickBot="1" x14ac:dyDescent="0.3">
      <c r="D9" s="32"/>
      <c r="E9" s="15" t="s">
        <v>105</v>
      </c>
      <c r="F9" s="15">
        <v>17</v>
      </c>
    </row>
    <row r="10" spans="4:6" ht="15.75" thickBot="1" x14ac:dyDescent="0.3">
      <c r="D10" s="30" t="s">
        <v>106</v>
      </c>
      <c r="E10" s="15" t="s">
        <v>107</v>
      </c>
      <c r="F10" s="15">
        <v>25</v>
      </c>
    </row>
    <row r="11" spans="4:6" ht="26.25" thickBot="1" x14ac:dyDescent="0.3">
      <c r="D11" s="31"/>
      <c r="E11" s="15" t="s">
        <v>108</v>
      </c>
      <c r="F11" s="15">
        <v>100</v>
      </c>
    </row>
    <row r="12" spans="4:6" ht="15.75" thickBot="1" x14ac:dyDescent="0.3">
      <c r="D12" s="31"/>
      <c r="E12" s="15" t="s">
        <v>109</v>
      </c>
      <c r="F12" s="15">
        <v>150</v>
      </c>
    </row>
    <row r="13" spans="4:6" ht="26.25" thickBot="1" x14ac:dyDescent="0.3">
      <c r="D13" s="32"/>
      <c r="E13" s="15" t="s">
        <v>110</v>
      </c>
      <c r="F13" s="15">
        <v>250</v>
      </c>
    </row>
    <row r="14" spans="4:6" ht="15.75" thickBot="1" x14ac:dyDescent="0.3">
      <c r="D14" s="30" t="s">
        <v>111</v>
      </c>
      <c r="E14" s="15" t="s">
        <v>112</v>
      </c>
      <c r="F14" s="15">
        <v>4</v>
      </c>
    </row>
    <row r="15" spans="4:6" ht="26.25" thickBot="1" x14ac:dyDescent="0.3">
      <c r="D15" s="31"/>
      <c r="E15" s="15" t="s">
        <v>113</v>
      </c>
      <c r="F15" s="15">
        <v>15</v>
      </c>
    </row>
    <row r="16" spans="4:6" ht="15.75" thickBot="1" x14ac:dyDescent="0.3">
      <c r="D16" s="32"/>
      <c r="E16" s="15" t="s">
        <v>114</v>
      </c>
      <c r="F16" s="15">
        <v>50</v>
      </c>
    </row>
  </sheetData>
  <mergeCells count="3">
    <mergeCell ref="D4:D9"/>
    <mergeCell ref="D10:D13"/>
    <mergeCell ref="D14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3"/>
  <sheetViews>
    <sheetView workbookViewId="0">
      <selection activeCell="I3" sqref="I3"/>
    </sheetView>
  </sheetViews>
  <sheetFormatPr defaultRowHeight="15" x14ac:dyDescent="0.25"/>
  <sheetData>
    <row r="2" spans="3:14" ht="14.45" x14ac:dyDescent="0.3">
      <c r="H2" t="s">
        <v>125</v>
      </c>
      <c r="I2" s="19">
        <v>2.14</v>
      </c>
    </row>
    <row r="3" spans="3:14" ht="14.45" x14ac:dyDescent="0.3">
      <c r="H3" t="s">
        <v>126</v>
      </c>
      <c r="I3">
        <v>2.13</v>
      </c>
    </row>
    <row r="6" spans="3:14" x14ac:dyDescent="0.25">
      <c r="C6" s="16" t="s">
        <v>115</v>
      </c>
    </row>
    <row r="7" spans="3:14" ht="15.75" thickBot="1" x14ac:dyDescent="0.3">
      <c r="C7" s="17" t="s">
        <v>116</v>
      </c>
    </row>
    <row r="8" spans="3:14" ht="15.6" thickBot="1" x14ac:dyDescent="0.35">
      <c r="C8" s="8" t="s">
        <v>117</v>
      </c>
      <c r="D8" s="9">
        <v>0.05</v>
      </c>
      <c r="E8" s="9">
        <v>0.1</v>
      </c>
      <c r="F8" s="9">
        <v>0.2</v>
      </c>
      <c r="G8" s="9">
        <v>0.3</v>
      </c>
      <c r="H8" s="9">
        <v>0.4</v>
      </c>
      <c r="I8" s="9">
        <v>0.5</v>
      </c>
      <c r="J8" s="9">
        <v>0.6</v>
      </c>
      <c r="K8" s="9">
        <v>0.7</v>
      </c>
      <c r="L8" s="9">
        <v>0.8</v>
      </c>
      <c r="M8" s="9">
        <v>0.9</v>
      </c>
      <c r="N8" s="9">
        <v>1</v>
      </c>
    </row>
    <row r="9" spans="3:14" thickBot="1" x14ac:dyDescent="0.35">
      <c r="C9" s="18" t="s">
        <v>118</v>
      </c>
      <c r="D9" s="10">
        <v>1070</v>
      </c>
      <c r="E9" s="10">
        <v>245</v>
      </c>
      <c r="F9" s="10">
        <v>51</v>
      </c>
      <c r="G9" s="10">
        <v>18.399999999999999</v>
      </c>
      <c r="H9" s="10">
        <v>8.1999999999999993</v>
      </c>
      <c r="I9" s="10">
        <v>4</v>
      </c>
      <c r="J9" s="10">
        <v>2</v>
      </c>
      <c r="K9" s="10">
        <v>0.97</v>
      </c>
      <c r="L9" s="10">
        <v>0.41</v>
      </c>
      <c r="M9" s="10">
        <v>0.13</v>
      </c>
      <c r="N9" s="10">
        <v>0</v>
      </c>
    </row>
    <row r="12" spans="3:14" x14ac:dyDescent="0.25">
      <c r="D12" t="s">
        <v>124</v>
      </c>
      <c r="E12" t="s">
        <v>129</v>
      </c>
      <c r="F12" t="s">
        <v>128</v>
      </c>
    </row>
    <row r="13" spans="3:14" ht="14.45" x14ac:dyDescent="0.3">
      <c r="D13">
        <v>0.05</v>
      </c>
      <c r="E13">
        <v>1070</v>
      </c>
      <c r="F13">
        <f t="shared" ref="F13:F22" si="0">I$2/POWER(D13,I$3)-I$2/POWER(D13,1.5)</f>
        <v>1072.1868984463354</v>
      </c>
    </row>
    <row r="14" spans="3:14" ht="14.45" x14ac:dyDescent="0.3">
      <c r="D14">
        <v>0.1</v>
      </c>
      <c r="E14">
        <v>245</v>
      </c>
      <c r="F14">
        <f t="shared" si="0"/>
        <v>221.00531494701036</v>
      </c>
    </row>
    <row r="15" spans="3:14" ht="14.45" x14ac:dyDescent="0.3">
      <c r="D15">
        <v>0.2</v>
      </c>
      <c r="E15">
        <v>51</v>
      </c>
      <c r="F15">
        <f t="shared" si="0"/>
        <v>42.024844481535673</v>
      </c>
    </row>
    <row r="16" spans="3:14" ht="14.45" x14ac:dyDescent="0.3">
      <c r="D16">
        <v>0.3</v>
      </c>
      <c r="E16">
        <v>18.399999999999999</v>
      </c>
      <c r="F16">
        <f t="shared" si="0"/>
        <v>14.782821798342935</v>
      </c>
    </row>
    <row r="17" spans="4:6" ht="14.45" x14ac:dyDescent="0.3">
      <c r="D17">
        <v>0.4</v>
      </c>
      <c r="E17">
        <v>8.1999999999999993</v>
      </c>
      <c r="F17">
        <f t="shared" si="0"/>
        <v>6.6078796278024434</v>
      </c>
    </row>
    <row r="18" spans="4:6" ht="14.45" x14ac:dyDescent="0.3">
      <c r="D18">
        <v>0.5</v>
      </c>
      <c r="E18">
        <v>4</v>
      </c>
      <c r="F18">
        <f t="shared" si="0"/>
        <v>3.3143200358350837</v>
      </c>
    </row>
    <row r="19" spans="4:6" ht="14.45" x14ac:dyDescent="0.3">
      <c r="D19">
        <v>0.6</v>
      </c>
      <c r="E19">
        <v>2</v>
      </c>
      <c r="F19">
        <f t="shared" si="0"/>
        <v>1.7480545922450528</v>
      </c>
    </row>
    <row r="20" spans="4:6" ht="14.45" x14ac:dyDescent="0.3">
      <c r="D20">
        <v>0.7</v>
      </c>
      <c r="E20">
        <v>0.97</v>
      </c>
      <c r="F20">
        <f t="shared" si="0"/>
        <v>0.92063459126781266</v>
      </c>
    </row>
    <row r="21" spans="4:6" ht="14.45" x14ac:dyDescent="0.3">
      <c r="D21">
        <v>0.8</v>
      </c>
      <c r="E21">
        <v>0.41</v>
      </c>
      <c r="F21">
        <f t="shared" si="0"/>
        <v>0.45142738266996441</v>
      </c>
    </row>
    <row r="22" spans="4:6" ht="14.45" x14ac:dyDescent="0.3">
      <c r="D22">
        <v>0.9</v>
      </c>
      <c r="E22">
        <v>0.13</v>
      </c>
      <c r="F22">
        <f t="shared" si="0"/>
        <v>0.1720132021233125</v>
      </c>
    </row>
    <row r="23" spans="4:6" ht="14.45" x14ac:dyDescent="0.3">
      <c r="D23">
        <v>1</v>
      </c>
      <c r="E23">
        <v>0</v>
      </c>
      <c r="F23">
        <f>I$2/POWER(D23,I$3)-I$2/POWER(D23,1.5)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I38"/>
  <sheetViews>
    <sheetView workbookViewId="0">
      <selection activeCell="H5" sqref="H5"/>
    </sheetView>
  </sheetViews>
  <sheetFormatPr defaultRowHeight="15" x14ac:dyDescent="0.25"/>
  <cols>
    <col min="8" max="8" width="11.140625" customWidth="1"/>
  </cols>
  <sheetData>
    <row r="1" spans="5:9" thickBot="1" x14ac:dyDescent="0.35"/>
    <row r="2" spans="5:9" ht="39" thickBot="1" x14ac:dyDescent="0.3">
      <c r="E2" s="20" t="s">
        <v>133</v>
      </c>
      <c r="F2" s="20" t="s">
        <v>134</v>
      </c>
    </row>
    <row r="3" spans="5:9" x14ac:dyDescent="0.25">
      <c r="E3" s="21">
        <v>5</v>
      </c>
      <c r="F3" s="22">
        <v>1000</v>
      </c>
      <c r="H3" t="s">
        <v>140</v>
      </c>
      <c r="I3" t="s">
        <v>139</v>
      </c>
    </row>
    <row r="4" spans="5:9" ht="14.45" x14ac:dyDescent="0.3">
      <c r="E4" s="23">
        <v>10</v>
      </c>
      <c r="F4" s="24">
        <v>999.59</v>
      </c>
      <c r="H4" s="28">
        <v>100</v>
      </c>
      <c r="I4">
        <f>(VLOOKUP(H4,$E$3:$F$38,2)+(H4-VLOOKUP(H4,$E$3:$F$38,1))*0.2*(VLOOKUP(H4+5,$E$3:$F$38,2)-VLOOKUP(H4,$E$3:$F$38,2)))</f>
        <v>958.38</v>
      </c>
    </row>
    <row r="5" spans="5:9" ht="14.45" x14ac:dyDescent="0.3">
      <c r="E5" s="23">
        <v>15</v>
      </c>
      <c r="F5" s="24">
        <v>999.05</v>
      </c>
    </row>
    <row r="6" spans="5:9" ht="14.45" x14ac:dyDescent="0.3">
      <c r="E6" s="23">
        <v>20</v>
      </c>
      <c r="F6" s="24">
        <v>998.23</v>
      </c>
    </row>
    <row r="7" spans="5:9" ht="14.45" x14ac:dyDescent="0.3">
      <c r="E7" s="23">
        <v>25</v>
      </c>
      <c r="F7" s="24">
        <v>997.08</v>
      </c>
    </row>
    <row r="8" spans="5:9" ht="14.45" x14ac:dyDescent="0.3">
      <c r="E8" s="23">
        <v>30</v>
      </c>
      <c r="F8" s="24">
        <v>995.67</v>
      </c>
    </row>
    <row r="9" spans="5:9" ht="14.45" x14ac:dyDescent="0.3">
      <c r="E9" s="23">
        <v>35</v>
      </c>
      <c r="F9" s="24">
        <v>994.05</v>
      </c>
    </row>
    <row r="10" spans="5:9" ht="14.45" x14ac:dyDescent="0.3">
      <c r="E10" s="23">
        <v>40</v>
      </c>
      <c r="F10" s="24">
        <v>992.24</v>
      </c>
    </row>
    <row r="11" spans="5:9" ht="14.45" x14ac:dyDescent="0.3">
      <c r="E11" s="23">
        <v>45</v>
      </c>
      <c r="F11" s="24">
        <v>990.24</v>
      </c>
    </row>
    <row r="12" spans="5:9" ht="14.45" x14ac:dyDescent="0.3">
      <c r="E12" s="23">
        <v>50</v>
      </c>
      <c r="F12" s="24">
        <v>988.07</v>
      </c>
    </row>
    <row r="13" spans="5:9" ht="14.45" x14ac:dyDescent="0.3">
      <c r="E13" s="23">
        <v>55</v>
      </c>
      <c r="F13" s="24">
        <v>985.73</v>
      </c>
    </row>
    <row r="14" spans="5:9" ht="14.45" x14ac:dyDescent="0.3">
      <c r="E14" s="23">
        <v>60</v>
      </c>
      <c r="F14" s="24">
        <v>983.24</v>
      </c>
    </row>
    <row r="15" spans="5:9" ht="14.45" x14ac:dyDescent="0.3">
      <c r="E15" s="23">
        <v>65</v>
      </c>
      <c r="F15" s="24">
        <v>980.6</v>
      </c>
    </row>
    <row r="16" spans="5:9" ht="14.45" x14ac:dyDescent="0.3">
      <c r="E16" s="23">
        <v>70</v>
      </c>
      <c r="F16" s="24">
        <v>977.81</v>
      </c>
    </row>
    <row r="17" spans="5:6" ht="14.45" x14ac:dyDescent="0.3">
      <c r="E17" s="23">
        <v>75</v>
      </c>
      <c r="F17" s="24">
        <v>974.84</v>
      </c>
    </row>
    <row r="18" spans="5:6" ht="14.45" x14ac:dyDescent="0.3">
      <c r="E18" s="23">
        <v>80</v>
      </c>
      <c r="F18" s="24">
        <v>971.83</v>
      </c>
    </row>
    <row r="19" spans="5:6" ht="14.45" x14ac:dyDescent="0.3">
      <c r="E19" s="23">
        <v>85</v>
      </c>
      <c r="F19" s="24">
        <v>968.66</v>
      </c>
    </row>
    <row r="20" spans="5:6" ht="14.45" x14ac:dyDescent="0.3">
      <c r="E20" s="23">
        <v>90</v>
      </c>
      <c r="F20" s="24">
        <v>965.34</v>
      </c>
    </row>
    <row r="21" spans="5:6" ht="14.45" x14ac:dyDescent="0.3">
      <c r="E21" s="23">
        <v>95</v>
      </c>
      <c r="F21" s="24">
        <v>961.86</v>
      </c>
    </row>
    <row r="22" spans="5:6" thickBot="1" x14ac:dyDescent="0.35">
      <c r="E22" s="25">
        <v>100</v>
      </c>
      <c r="F22" s="26">
        <v>958.38</v>
      </c>
    </row>
    <row r="23" spans="5:6" thickBot="1" x14ac:dyDescent="0.35">
      <c r="E23" s="25">
        <v>105</v>
      </c>
      <c r="F23" s="26">
        <v>954.75</v>
      </c>
    </row>
    <row r="24" spans="5:6" thickBot="1" x14ac:dyDescent="0.35">
      <c r="E24" s="25">
        <v>110</v>
      </c>
      <c r="F24" s="26">
        <v>951.98</v>
      </c>
    </row>
    <row r="25" spans="5:6" thickBot="1" x14ac:dyDescent="0.35">
      <c r="E25" s="25">
        <v>115</v>
      </c>
      <c r="F25" s="26">
        <v>947.15</v>
      </c>
    </row>
    <row r="26" spans="5:6" thickBot="1" x14ac:dyDescent="0.35">
      <c r="E26" s="25">
        <v>120</v>
      </c>
      <c r="F26" s="26">
        <v>945.13</v>
      </c>
    </row>
    <row r="27" spans="5:6" thickBot="1" x14ac:dyDescent="0.35">
      <c r="E27" s="25">
        <v>125</v>
      </c>
      <c r="F27" s="26">
        <v>945.13</v>
      </c>
    </row>
    <row r="28" spans="5:6" thickBot="1" x14ac:dyDescent="0.35">
      <c r="E28" s="25">
        <v>130</v>
      </c>
      <c r="F28" s="26">
        <v>934.84</v>
      </c>
    </row>
    <row r="29" spans="5:6" thickBot="1" x14ac:dyDescent="0.35">
      <c r="E29" s="25">
        <v>135</v>
      </c>
      <c r="F29" s="26">
        <v>930.49</v>
      </c>
    </row>
    <row r="30" spans="5:6" thickBot="1" x14ac:dyDescent="0.35">
      <c r="E30" s="25">
        <v>140</v>
      </c>
      <c r="F30" s="26">
        <v>926.1</v>
      </c>
    </row>
    <row r="31" spans="5:6" thickBot="1" x14ac:dyDescent="0.35">
      <c r="E31" s="25">
        <v>145</v>
      </c>
      <c r="F31" s="26">
        <v>921.57</v>
      </c>
    </row>
    <row r="32" spans="5:6" thickBot="1" x14ac:dyDescent="0.35">
      <c r="E32" s="25">
        <v>150</v>
      </c>
      <c r="F32" s="26">
        <v>916.93</v>
      </c>
    </row>
    <row r="33" spans="5:6" thickBot="1" x14ac:dyDescent="0.35">
      <c r="E33" s="25">
        <v>155</v>
      </c>
      <c r="F33" s="26">
        <v>912.24</v>
      </c>
    </row>
    <row r="34" spans="5:6" thickBot="1" x14ac:dyDescent="0.35">
      <c r="E34" s="25">
        <v>160</v>
      </c>
      <c r="F34" s="26">
        <v>907.4</v>
      </c>
    </row>
    <row r="35" spans="5:6" thickBot="1" x14ac:dyDescent="0.35">
      <c r="E35" s="25">
        <v>165</v>
      </c>
      <c r="F35" s="26">
        <v>902.44</v>
      </c>
    </row>
    <row r="36" spans="5:6" thickBot="1" x14ac:dyDescent="0.35">
      <c r="E36" s="25">
        <v>170</v>
      </c>
      <c r="F36" s="26">
        <v>897.34</v>
      </c>
    </row>
    <row r="37" spans="5:6" thickBot="1" x14ac:dyDescent="0.35">
      <c r="E37" s="25">
        <v>175</v>
      </c>
      <c r="F37" s="26">
        <v>892.22</v>
      </c>
    </row>
    <row r="38" spans="5:6" thickBot="1" x14ac:dyDescent="0.35">
      <c r="E38" s="25">
        <v>180</v>
      </c>
      <c r="F38" s="26">
        <v>886.91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13" sqref="G13"/>
    </sheetView>
  </sheetViews>
  <sheetFormatPr defaultRowHeight="15" x14ac:dyDescent="0.25"/>
  <sheetData>
    <row r="1" spans="1:6" x14ac:dyDescent="0.25">
      <c r="A1" t="s">
        <v>146</v>
      </c>
    </row>
    <row r="2" spans="1:6" x14ac:dyDescent="0.25">
      <c r="E2" t="s">
        <v>148</v>
      </c>
    </row>
    <row r="4" spans="1:6" x14ac:dyDescent="0.25">
      <c r="E4" t="s">
        <v>147</v>
      </c>
      <c r="F4" t="s">
        <v>0</v>
      </c>
    </row>
    <row r="5" spans="1:6" ht="14.45" x14ac:dyDescent="0.3">
      <c r="E5">
        <v>80</v>
      </c>
      <c r="F5">
        <v>0.9</v>
      </c>
    </row>
    <row r="6" spans="1:6" ht="14.45" x14ac:dyDescent="0.3">
      <c r="E6">
        <v>100</v>
      </c>
      <c r="F6">
        <v>1.1000000000000001</v>
      </c>
    </row>
    <row r="7" spans="1:6" ht="14.45" x14ac:dyDescent="0.3">
      <c r="E7">
        <v>150</v>
      </c>
      <c r="F7">
        <v>1.3</v>
      </c>
    </row>
    <row r="8" spans="1:6" ht="14.45" x14ac:dyDescent="0.3">
      <c r="E8">
        <v>200</v>
      </c>
      <c r="F8">
        <v>1.3</v>
      </c>
    </row>
    <row r="9" spans="1:6" ht="14.45" x14ac:dyDescent="0.3">
      <c r="E9">
        <v>250</v>
      </c>
      <c r="F9">
        <v>1.3</v>
      </c>
    </row>
    <row r="10" spans="1:6" ht="14.45" x14ac:dyDescent="0.3">
      <c r="E10">
        <v>300</v>
      </c>
      <c r="F10">
        <v>1.4</v>
      </c>
    </row>
    <row r="11" spans="1:6" ht="14.45" x14ac:dyDescent="0.3">
      <c r="E11">
        <v>350</v>
      </c>
      <c r="F11">
        <v>1.6</v>
      </c>
    </row>
    <row r="12" spans="1:6" ht="14.45" x14ac:dyDescent="0.3">
      <c r="E12">
        <v>400</v>
      </c>
      <c r="F12">
        <v>1.8</v>
      </c>
    </row>
    <row r="13" spans="1:6" ht="14.45" x14ac:dyDescent="0.3">
      <c r="E13">
        <v>450</v>
      </c>
      <c r="F13">
        <v>1.9</v>
      </c>
    </row>
    <row r="14" spans="1:6" ht="14.45" x14ac:dyDescent="0.3">
      <c r="E14">
        <v>500</v>
      </c>
      <c r="F14">
        <v>2</v>
      </c>
    </row>
    <row r="15" spans="1:6" ht="14.45" x14ac:dyDescent="0.3">
      <c r="E15">
        <v>600</v>
      </c>
      <c r="F15">
        <v>2.4</v>
      </c>
    </row>
    <row r="16" spans="1:6" ht="14.45" x14ac:dyDescent="0.3">
      <c r="E16">
        <v>750</v>
      </c>
      <c r="F16">
        <v>2.6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workbookViewId="0">
      <selection activeCell="N24" sqref="N24"/>
    </sheetView>
  </sheetViews>
  <sheetFormatPr defaultRowHeight="15" x14ac:dyDescent="0.25"/>
  <cols>
    <col min="3" max="3" width="16.140625" customWidth="1"/>
    <col min="8" max="8" width="26.28515625" customWidth="1"/>
    <col min="19" max="19" width="5.85546875" customWidth="1"/>
    <col min="20" max="20" width="29.85546875" customWidth="1"/>
  </cols>
  <sheetData>
    <row r="1" spans="1:25" x14ac:dyDescent="0.25">
      <c r="J1" t="s">
        <v>20</v>
      </c>
      <c r="K1" t="s">
        <v>21</v>
      </c>
    </row>
    <row r="2" spans="1:25" x14ac:dyDescent="0.25">
      <c r="K2" t="s">
        <v>22</v>
      </c>
    </row>
    <row r="5" spans="1:25" x14ac:dyDescent="0.25">
      <c r="C5" s="27" t="s">
        <v>1</v>
      </c>
      <c r="H5" t="s">
        <v>27</v>
      </c>
      <c r="X5" t="s">
        <v>73</v>
      </c>
      <c r="Y5" t="s">
        <v>74</v>
      </c>
    </row>
    <row r="6" spans="1:25" x14ac:dyDescent="0.25">
      <c r="A6">
        <v>0.1</v>
      </c>
      <c r="B6">
        <f t="shared" ref="B6:B38" si="0">CODE(LEFT(C6,1))-191</f>
        <v>1</v>
      </c>
      <c r="C6" t="s">
        <v>10</v>
      </c>
      <c r="F6">
        <v>0.1</v>
      </c>
      <c r="N6" t="s">
        <v>40</v>
      </c>
      <c r="W6" t="s">
        <v>70</v>
      </c>
      <c r="X6" t="s">
        <v>71</v>
      </c>
      <c r="Y6" t="s">
        <v>72</v>
      </c>
    </row>
    <row r="7" spans="1:25" x14ac:dyDescent="0.25">
      <c r="C7" t="s">
        <v>137</v>
      </c>
      <c r="F7">
        <v>100</v>
      </c>
    </row>
    <row r="8" spans="1:25" x14ac:dyDescent="0.25">
      <c r="A8">
        <v>2</v>
      </c>
      <c r="B8">
        <f t="shared" si="0"/>
        <v>3</v>
      </c>
      <c r="C8" t="s">
        <v>121</v>
      </c>
      <c r="F8">
        <v>2.2000000000000002</v>
      </c>
    </row>
    <row r="9" spans="1:25" x14ac:dyDescent="0.25">
      <c r="C9" t="s">
        <v>130</v>
      </c>
      <c r="F9">
        <v>0.5</v>
      </c>
    </row>
    <row r="10" spans="1:25" x14ac:dyDescent="0.25">
      <c r="C10" t="s">
        <v>136</v>
      </c>
      <c r="F10">
        <v>100</v>
      </c>
    </row>
    <row r="11" spans="1:25" x14ac:dyDescent="0.25">
      <c r="C11" t="s">
        <v>131</v>
      </c>
      <c r="F11">
        <v>100</v>
      </c>
    </row>
    <row r="12" spans="1:25" x14ac:dyDescent="0.25">
      <c r="A12">
        <v>1.5</v>
      </c>
      <c r="B12">
        <f t="shared" si="0"/>
        <v>4</v>
      </c>
      <c r="C12" t="s">
        <v>14</v>
      </c>
      <c r="F12">
        <v>1.5</v>
      </c>
      <c r="N12" t="s">
        <v>30</v>
      </c>
      <c r="R12" t="s">
        <v>31</v>
      </c>
      <c r="T12" t="s">
        <v>46</v>
      </c>
      <c r="U12">
        <v>0.2</v>
      </c>
      <c r="W12">
        <v>0</v>
      </c>
      <c r="X12" t="s">
        <v>50</v>
      </c>
      <c r="Y12" t="s">
        <v>51</v>
      </c>
    </row>
    <row r="13" spans="1:25" x14ac:dyDescent="0.25">
      <c r="A13">
        <v>3</v>
      </c>
      <c r="B13">
        <f t="shared" si="0"/>
        <v>4</v>
      </c>
      <c r="C13" t="s">
        <v>13</v>
      </c>
      <c r="F13">
        <v>1</v>
      </c>
      <c r="G13">
        <v>10</v>
      </c>
      <c r="N13" t="s">
        <v>39</v>
      </c>
      <c r="R13" t="s">
        <v>32</v>
      </c>
      <c r="T13" t="s">
        <v>47</v>
      </c>
      <c r="U13">
        <v>1.5E-3</v>
      </c>
      <c r="W13">
        <v>10</v>
      </c>
      <c r="X13" t="s">
        <v>52</v>
      </c>
      <c r="Y13" t="s">
        <v>53</v>
      </c>
    </row>
    <row r="14" spans="1:25" x14ac:dyDescent="0.25">
      <c r="C14" t="s">
        <v>138</v>
      </c>
      <c r="F14">
        <v>100</v>
      </c>
    </row>
    <row r="15" spans="1:25" x14ac:dyDescent="0.25">
      <c r="A15">
        <v>1.2</v>
      </c>
      <c r="B15">
        <f t="shared" si="0"/>
        <v>8</v>
      </c>
      <c r="C15" t="s">
        <v>2</v>
      </c>
      <c r="F15">
        <v>1.2</v>
      </c>
      <c r="G15">
        <v>0.5</v>
      </c>
      <c r="N15" t="s">
        <v>38</v>
      </c>
      <c r="R15" t="s">
        <v>33</v>
      </c>
      <c r="T15" t="s">
        <v>48</v>
      </c>
      <c r="U15" t="s">
        <v>49</v>
      </c>
      <c r="W15">
        <v>20</v>
      </c>
      <c r="X15" t="s">
        <v>54</v>
      </c>
      <c r="Y15" t="s">
        <v>55</v>
      </c>
    </row>
    <row r="16" spans="1:25" x14ac:dyDescent="0.25">
      <c r="A16">
        <v>2</v>
      </c>
      <c r="B16">
        <f t="shared" si="0"/>
        <v>8</v>
      </c>
      <c r="C16" t="s">
        <v>18</v>
      </c>
      <c r="F16">
        <v>2.1</v>
      </c>
      <c r="N16" t="s">
        <v>37</v>
      </c>
      <c r="R16" s="1" t="s">
        <v>34</v>
      </c>
      <c r="W16">
        <v>30</v>
      </c>
      <c r="X16" t="s">
        <v>56</v>
      </c>
      <c r="Y16" t="s">
        <v>57</v>
      </c>
    </row>
    <row r="17" spans="1:25" x14ac:dyDescent="0.25">
      <c r="A17">
        <v>0.3</v>
      </c>
      <c r="B17">
        <f t="shared" si="0"/>
        <v>8</v>
      </c>
      <c r="C17" t="s">
        <v>3</v>
      </c>
      <c r="F17">
        <v>0.3</v>
      </c>
      <c r="N17" t="s">
        <v>36</v>
      </c>
      <c r="R17">
        <v>0.1</v>
      </c>
      <c r="W17">
        <v>40</v>
      </c>
      <c r="X17" t="s">
        <v>58</v>
      </c>
      <c r="Y17" t="s">
        <v>59</v>
      </c>
    </row>
    <row r="18" spans="1:25" x14ac:dyDescent="0.25">
      <c r="A18">
        <v>3.3</v>
      </c>
      <c r="B18">
        <f t="shared" si="0"/>
        <v>11</v>
      </c>
      <c r="C18" t="s">
        <v>7</v>
      </c>
      <c r="F18">
        <v>9.5</v>
      </c>
      <c r="H18" t="s">
        <v>29</v>
      </c>
      <c r="N18" t="s">
        <v>35</v>
      </c>
      <c r="R18">
        <v>5.0000000000000001E-3</v>
      </c>
      <c r="W18">
        <v>50</v>
      </c>
      <c r="X18" t="s">
        <v>60</v>
      </c>
      <c r="Y18" t="s">
        <v>61</v>
      </c>
    </row>
    <row r="19" spans="1:25" x14ac:dyDescent="0.25">
      <c r="B19">
        <f t="shared" si="0"/>
        <v>11</v>
      </c>
      <c r="C19" t="s">
        <v>149</v>
      </c>
      <c r="F19">
        <v>47</v>
      </c>
    </row>
    <row r="20" spans="1:25" x14ac:dyDescent="0.25">
      <c r="A20">
        <v>0.6</v>
      </c>
      <c r="B20">
        <f t="shared" si="0"/>
        <v>11</v>
      </c>
      <c r="C20" t="s">
        <v>9</v>
      </c>
      <c r="F20">
        <v>0.7</v>
      </c>
      <c r="W20">
        <v>60</v>
      </c>
      <c r="X20" t="s">
        <v>62</v>
      </c>
      <c r="Y20" t="s">
        <v>63</v>
      </c>
    </row>
    <row r="21" spans="1:25" x14ac:dyDescent="0.25">
      <c r="A21">
        <v>2</v>
      </c>
      <c r="B21">
        <f t="shared" si="0"/>
        <v>11</v>
      </c>
      <c r="C21" t="s">
        <v>23</v>
      </c>
      <c r="F21">
        <v>2.1</v>
      </c>
      <c r="H21" t="s">
        <v>24</v>
      </c>
      <c r="N21" t="s">
        <v>6</v>
      </c>
      <c r="W21">
        <v>70</v>
      </c>
      <c r="X21">
        <v>977.8</v>
      </c>
      <c r="Y21" t="s">
        <v>64</v>
      </c>
    </row>
    <row r="22" spans="1:25" x14ac:dyDescent="0.25">
      <c r="B22">
        <f t="shared" si="0"/>
        <v>14</v>
      </c>
      <c r="C22" t="s">
        <v>122</v>
      </c>
    </row>
    <row r="23" spans="1:25" x14ac:dyDescent="0.25">
      <c r="A23">
        <v>4</v>
      </c>
      <c r="B23">
        <f t="shared" si="0"/>
        <v>15</v>
      </c>
      <c r="C23" t="s">
        <v>8</v>
      </c>
      <c r="F23">
        <v>4</v>
      </c>
      <c r="H23" t="s">
        <v>29</v>
      </c>
      <c r="N23" t="s">
        <v>41</v>
      </c>
      <c r="W23">
        <v>80</v>
      </c>
      <c r="X23" t="s">
        <v>65</v>
      </c>
      <c r="Y23" t="s">
        <v>66</v>
      </c>
    </row>
    <row r="24" spans="1:25" x14ac:dyDescent="0.25">
      <c r="A24">
        <v>3</v>
      </c>
      <c r="B24">
        <f t="shared" si="0"/>
        <v>15</v>
      </c>
      <c r="C24" t="s">
        <v>19</v>
      </c>
      <c r="F24">
        <v>3</v>
      </c>
      <c r="H24" t="s">
        <v>28</v>
      </c>
      <c r="N24" t="s">
        <v>8</v>
      </c>
      <c r="P24">
        <v>60</v>
      </c>
      <c r="Q24" t="s">
        <v>45</v>
      </c>
      <c r="W24">
        <v>90</v>
      </c>
      <c r="X24">
        <v>965.3</v>
      </c>
      <c r="Y24" t="s">
        <v>67</v>
      </c>
    </row>
    <row r="25" spans="1:25" x14ac:dyDescent="0.25">
      <c r="A25">
        <v>2</v>
      </c>
      <c r="B25">
        <f t="shared" si="0"/>
        <v>15</v>
      </c>
      <c r="C25" t="s">
        <v>6</v>
      </c>
      <c r="F25">
        <v>1.5</v>
      </c>
      <c r="G25" t="s">
        <v>120</v>
      </c>
      <c r="N25" t="s">
        <v>42</v>
      </c>
      <c r="P25">
        <v>2</v>
      </c>
      <c r="W25">
        <v>100</v>
      </c>
      <c r="X25" t="s">
        <v>68</v>
      </c>
      <c r="Y25" t="s">
        <v>69</v>
      </c>
    </row>
    <row r="26" spans="1:25" x14ac:dyDescent="0.25">
      <c r="B26">
        <f t="shared" si="0"/>
        <v>15</v>
      </c>
      <c r="C26" t="s">
        <v>144</v>
      </c>
      <c r="F26">
        <v>2</v>
      </c>
      <c r="H26" t="s">
        <v>145</v>
      </c>
    </row>
    <row r="27" spans="1:25" x14ac:dyDescent="0.25">
      <c r="A27">
        <v>1.3</v>
      </c>
      <c r="B27">
        <f t="shared" si="0"/>
        <v>16</v>
      </c>
      <c r="C27" t="s">
        <v>5</v>
      </c>
      <c r="F27">
        <v>1.3</v>
      </c>
      <c r="N27" t="s">
        <v>6</v>
      </c>
      <c r="P27">
        <v>4</v>
      </c>
    </row>
    <row r="28" spans="1:25" x14ac:dyDescent="0.25">
      <c r="B28">
        <f t="shared" si="0"/>
        <v>16</v>
      </c>
      <c r="C28" t="s">
        <v>132</v>
      </c>
      <c r="F28">
        <v>0.2</v>
      </c>
    </row>
    <row r="29" spans="1:25" x14ac:dyDescent="0.25">
      <c r="A29">
        <v>0.6</v>
      </c>
      <c r="B29">
        <f t="shared" si="0"/>
        <v>17</v>
      </c>
      <c r="C29" t="s">
        <v>12</v>
      </c>
      <c r="F29">
        <v>0.5</v>
      </c>
      <c r="H29" t="s">
        <v>150</v>
      </c>
      <c r="I29" t="s">
        <v>151</v>
      </c>
      <c r="N29" t="s">
        <v>43</v>
      </c>
      <c r="P29">
        <v>4</v>
      </c>
    </row>
    <row r="30" spans="1:25" x14ac:dyDescent="0.25">
      <c r="B30">
        <f t="shared" si="0"/>
        <v>19</v>
      </c>
      <c r="C30" t="s">
        <v>127</v>
      </c>
      <c r="F30">
        <v>4.4000000000000004</v>
      </c>
    </row>
    <row r="31" spans="1:25" x14ac:dyDescent="0.25">
      <c r="B31">
        <f t="shared" si="0"/>
        <v>19</v>
      </c>
      <c r="C31" t="s">
        <v>135</v>
      </c>
      <c r="F31">
        <v>20</v>
      </c>
    </row>
    <row r="32" spans="1:25" x14ac:dyDescent="0.25">
      <c r="A32">
        <v>4</v>
      </c>
      <c r="B32">
        <f t="shared" si="0"/>
        <v>21</v>
      </c>
      <c r="C32" t="s">
        <v>15</v>
      </c>
      <c r="F32">
        <v>4.4000000000000004</v>
      </c>
      <c r="N32" t="s">
        <v>44</v>
      </c>
      <c r="P32">
        <v>7</v>
      </c>
    </row>
    <row r="33" spans="1:8" x14ac:dyDescent="0.25">
      <c r="A33">
        <v>0.1</v>
      </c>
      <c r="B33">
        <f t="shared" si="0"/>
        <v>21</v>
      </c>
      <c r="C33" t="s">
        <v>4</v>
      </c>
      <c r="F33">
        <v>0.1</v>
      </c>
    </row>
    <row r="34" spans="1:8" x14ac:dyDescent="0.25">
      <c r="B34">
        <f t="shared" si="0"/>
        <v>19</v>
      </c>
      <c r="C34" t="s">
        <v>143</v>
      </c>
      <c r="F34">
        <v>2</v>
      </c>
    </row>
    <row r="35" spans="1:8" x14ac:dyDescent="0.25">
      <c r="A35" s="2">
        <v>1.5</v>
      </c>
      <c r="B35">
        <f t="shared" si="0"/>
        <v>19</v>
      </c>
      <c r="C35" t="s">
        <v>142</v>
      </c>
      <c r="F35" s="2">
        <v>1.5</v>
      </c>
      <c r="H35" t="s">
        <v>25</v>
      </c>
    </row>
    <row r="36" spans="1:8" x14ac:dyDescent="0.25">
      <c r="A36" s="2"/>
      <c r="B36">
        <f t="shared" si="0"/>
        <v>19</v>
      </c>
      <c r="C36" t="s">
        <v>141</v>
      </c>
      <c r="F36" s="2">
        <v>1</v>
      </c>
    </row>
    <row r="37" spans="1:8" x14ac:dyDescent="0.25">
      <c r="A37">
        <v>0.4</v>
      </c>
      <c r="B37">
        <f t="shared" si="0"/>
        <v>25</v>
      </c>
      <c r="C37" t="s">
        <v>16</v>
      </c>
      <c r="F37">
        <v>0.3</v>
      </c>
      <c r="G37" t="s">
        <v>119</v>
      </c>
    </row>
    <row r="38" spans="1:8" x14ac:dyDescent="0.25">
      <c r="A38">
        <v>0.6</v>
      </c>
      <c r="B38">
        <f t="shared" si="0"/>
        <v>25</v>
      </c>
      <c r="C38" t="s">
        <v>17</v>
      </c>
      <c r="F38">
        <v>1.6</v>
      </c>
      <c r="H38" t="s">
        <v>26</v>
      </c>
    </row>
    <row r="39" spans="1:8" x14ac:dyDescent="0.25">
      <c r="A39" s="3">
        <v>0.3</v>
      </c>
      <c r="C39" t="s">
        <v>11</v>
      </c>
      <c r="F39" s="3">
        <v>0.3</v>
      </c>
      <c r="H39" t="s">
        <v>123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фитинги</vt:lpstr>
      <vt:lpstr>коэффшерох</vt:lpstr>
      <vt:lpstr>диафрагма</vt:lpstr>
      <vt:lpstr>плотность</vt:lpstr>
      <vt:lpstr>Vм_с</vt:lpstr>
      <vt:lpstr>Kгс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2017-06-27T08:36:29Z</dcterms:modified>
</cp:coreProperties>
</file>